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05" windowWidth="27795" windowHeight="12600"/>
  </bookViews>
  <sheets>
    <sheet name="avaliação propostas - anexo A" sheetId="1" r:id="rId1"/>
  </sheets>
  <definedNames>
    <definedName name="_xlnm.Print_Area" localSheetId="0">'avaliação propostas - anexo A'!$A$3:$F$77</definedName>
  </definedNames>
  <calcPr calcId="144525"/>
</workbook>
</file>

<file path=xl/calcChain.xml><?xml version="1.0" encoding="utf-8"?>
<calcChain xmlns="http://schemas.openxmlformats.org/spreadsheetml/2006/main">
  <c r="F44" i="1" l="1"/>
  <c r="F43" i="1"/>
  <c r="D47" i="1"/>
  <c r="D46" i="1"/>
  <c r="D19" i="1"/>
  <c r="D18" i="1"/>
  <c r="D20" i="1" s="1"/>
  <c r="D34" i="1"/>
  <c r="F34" i="1" s="1"/>
  <c r="D33" i="1"/>
  <c r="D32" i="1"/>
  <c r="F30" i="1"/>
  <c r="F29" i="1"/>
  <c r="F16" i="1"/>
  <c r="F15" i="1"/>
  <c r="E49" i="1"/>
  <c r="E35" i="1"/>
  <c r="E21" i="1"/>
  <c r="B7" i="1"/>
  <c r="B8" i="1" s="1"/>
  <c r="D41" i="1" s="1"/>
  <c r="F41" i="1" s="1"/>
  <c r="D27" i="1" l="1"/>
  <c r="F27" i="1" s="1"/>
  <c r="F35" i="1" s="1"/>
  <c r="D13" i="1"/>
  <c r="F13" i="1" s="1"/>
  <c r="D48" i="1"/>
  <c r="F48" i="1" s="1"/>
  <c r="F49" i="1" s="1"/>
  <c r="F20" i="1"/>
  <c r="F21" i="1" l="1"/>
</calcChain>
</file>

<file path=xl/sharedStrings.xml><?xml version="1.0" encoding="utf-8"?>
<sst xmlns="http://schemas.openxmlformats.org/spreadsheetml/2006/main" count="67" uniqueCount="39">
  <si>
    <t>ANEXO A - AVALIAÇÃO DAS PROPOSTAS</t>
  </si>
  <si>
    <t>Diferença entre A e B</t>
  </si>
  <si>
    <t>Valor proposta</t>
  </si>
  <si>
    <t>Resultado Pontuação</t>
  </si>
  <si>
    <t>%</t>
  </si>
  <si>
    <t>Pontução Final</t>
  </si>
  <si>
    <t>Pontuação</t>
  </si>
  <si>
    <t>CONCURSO PÚBLICO N.º 15/2017/DIAP - MANUTENÇÃO E CONSERVAÇÃO DE ESPAÇOS VERDES PÚBLICOS, NO CONCELHO DE LEIRIA, INCLUINDO PODAS</t>
  </si>
  <si>
    <t>PROPOSTA - PERENE</t>
  </si>
  <si>
    <t>PROPOSTA - ARQUIJARDIM</t>
  </si>
  <si>
    <t>PROPOSTA - VIBEIRAS</t>
  </si>
  <si>
    <t>PF = 30% x P + 40% x MT + 10% x DT + 20% x EO</t>
  </si>
  <si>
    <t>P = Preço = 100x[(Pbase-Pp)/(Pbase-Plmin)]</t>
  </si>
  <si>
    <t>A - Preço base (Pbase)</t>
  </si>
  <si>
    <t>B - Preço anormalmente baixo - 80% (Plmin)</t>
  </si>
  <si>
    <t>P - Preço</t>
  </si>
  <si>
    <t xml:space="preserve">     EO1 - N.º trabalhadores (16)</t>
  </si>
  <si>
    <t>EO - Equipa Operacional</t>
  </si>
  <si>
    <t xml:space="preserve">     EO2 - N.º médio experiência equipa (16)</t>
  </si>
  <si>
    <r>
      <t xml:space="preserve">DT - Direção técnica  </t>
    </r>
    <r>
      <rPr>
        <sz val="8"/>
        <rFont val="Verdana"/>
        <family val="2"/>
      </rPr>
      <t>(17 anos experiência na área)</t>
    </r>
  </si>
  <si>
    <t xml:space="preserve">     EO1 - N.º trabalhadores afetos (16)</t>
  </si>
  <si>
    <t xml:space="preserve">     EO2 - N.º médio anos experiência equipa (16)</t>
  </si>
  <si>
    <r>
      <t>DT - Direção técnica</t>
    </r>
    <r>
      <rPr>
        <b/>
        <i/>
        <sz val="8"/>
        <rFont val="Verdana"/>
        <family val="2"/>
      </rPr>
      <t xml:space="preserve"> </t>
    </r>
    <r>
      <rPr>
        <sz val="8"/>
        <rFont val="Verdana"/>
        <family val="2"/>
      </rPr>
      <t>(12 anos experiência na área)</t>
    </r>
  </si>
  <si>
    <t xml:space="preserve">     EO1 - N.º trabalhadores (13)</t>
  </si>
  <si>
    <t xml:space="preserve">     EO2 - N.º médio experiência equipa (15,5)</t>
  </si>
  <si>
    <t>Luís da Silva Oliveira (Presidente)</t>
  </si>
  <si>
    <t>Maria Manuela Vieira Oliveira (Vogal Efetivo)</t>
  </si>
  <si>
    <t>O Júri do Procedimento,</t>
  </si>
  <si>
    <r>
      <t>MT - Metodologia de trabalhos</t>
    </r>
    <r>
      <rPr>
        <sz val="8"/>
        <rFont val="Verdana"/>
        <family val="2"/>
      </rPr>
      <t xml:space="preserve"> (plano muito bom</t>
    </r>
    <r>
      <rPr>
        <vertAlign val="superscript"/>
        <sz val="8"/>
        <rFont val="Verdana"/>
        <family val="2"/>
      </rPr>
      <t>1</t>
    </r>
    <r>
      <rPr>
        <sz val="8"/>
        <rFont val="Verdana"/>
        <family val="2"/>
      </rPr>
      <t>)</t>
    </r>
  </si>
  <si>
    <r>
      <t>MT - Metodologia de trabalhos</t>
    </r>
    <r>
      <rPr>
        <sz val="8"/>
        <rFont val="Verdana"/>
        <family val="2"/>
      </rPr>
      <t xml:space="preserve"> (plano excelente</t>
    </r>
    <r>
      <rPr>
        <vertAlign val="superscript"/>
        <sz val="8"/>
        <rFont val="Verdana"/>
        <family val="2"/>
      </rPr>
      <t>2</t>
    </r>
    <r>
      <rPr>
        <sz val="8"/>
        <rFont val="Verdana"/>
        <family val="2"/>
      </rPr>
      <t>)</t>
    </r>
  </si>
  <si>
    <r>
      <t>MT - Metodologia de trabalhos</t>
    </r>
    <r>
      <rPr>
        <sz val="8"/>
        <color theme="1"/>
        <rFont val="Verdana"/>
        <family val="2"/>
      </rPr>
      <t xml:space="preserve"> (plano insuficiente</t>
    </r>
    <r>
      <rPr>
        <vertAlign val="superscript"/>
        <sz val="8"/>
        <color theme="1"/>
        <rFont val="Verdana"/>
        <family val="2"/>
      </rPr>
      <t>3</t>
    </r>
    <r>
      <rPr>
        <sz val="8"/>
        <color theme="1"/>
        <rFont val="Verdana"/>
        <family val="2"/>
      </rPr>
      <t>)</t>
    </r>
  </si>
  <si>
    <r>
      <t xml:space="preserve">DT - Direção técnica  </t>
    </r>
    <r>
      <rPr>
        <sz val="8"/>
        <rFont val="Verdana"/>
        <family val="2"/>
      </rPr>
      <t>(8 anos experiência na área*)</t>
    </r>
  </si>
  <si>
    <t>Sofia Pereira (Vogal Efetivo)</t>
  </si>
  <si>
    <t>TOTAL</t>
  </si>
  <si>
    <t>* Após análise do currículo vitae do Diretor Técnico proposto, foi entendimento do júri que o número de anos de experiência relevante para o serviço em questão ascende apenas a 8 anos e 3 meses (de agosto de 2009 até à data de apresentação da proposta), ao invés dos 15 anos e 5 meses declarados pelo concorrente no anexo VII.</t>
  </si>
  <si>
    <t>Leiria, 20 de dezembro de 2017.</t>
  </si>
  <si>
    <r>
      <rPr>
        <vertAlign val="superscript"/>
        <sz val="8"/>
        <rFont val="Verdana"/>
        <family val="2"/>
      </rPr>
      <t xml:space="preserve">1 </t>
    </r>
    <r>
      <rPr>
        <sz val="8"/>
        <rFont val="Verdana"/>
        <family val="2"/>
      </rPr>
      <t>O plano contempla todos os espaços a manter e apresenta todos aspectos mínimos exigidos (espaços, operações de manutenção, meios humanos e materiais, calendarização por mês), não apresentando, porém, elementos complementares relevantes para a correta execução do contrato.</t>
    </r>
  </si>
  <si>
    <r>
      <rPr>
        <vertAlign val="superscript"/>
        <sz val="8"/>
        <rFont val="Verdana"/>
        <family val="2"/>
      </rPr>
      <t xml:space="preserve">2 </t>
    </r>
    <r>
      <rPr>
        <sz val="8"/>
        <rFont val="Verdana"/>
        <family val="2"/>
      </rPr>
      <t>O plano contempla todos os espaços a manter e, para além dos aspectos mínimos exigidos (espaços, operações de manutenção, meios humanos e materiais, calendarização por mês), apresenta ainda elementos complementares relevantes para a correta execução do contrato, nomeadamente a planificação semanal com a sequência de trabalhos por local.</t>
    </r>
  </si>
  <si>
    <r>
      <rPr>
        <vertAlign val="superscript"/>
        <sz val="8"/>
        <rFont val="Verdana"/>
        <family val="2"/>
      </rPr>
      <t>3</t>
    </r>
    <r>
      <rPr>
        <sz val="8"/>
        <rFont val="Verdana"/>
        <family val="2"/>
      </rPr>
      <t xml:space="preserve"> O plano não apresenta os aspectos mínimos exigidos (espaços, operações de manutenção, meios humanos e materiais, calendarização por mês), verificando-se falhas graves,  ao nível das obrigações decorrentes do caderno de encargos ou na informação constante no plano de trabalhos ou na apresentação de plano para alguns espaços, nomeadamente pelo facto de não definir um plano de trabalhos por local nem por tipologia (A, B e C), mas somente por tipo de elemento a intervencionar (relvados, árvores, herbáceas, etc.). Estas falhas podem colocar em causa a boa execução do contrato e correta avaliação da proposta, neste fator.</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</si>
</sst>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quot;€&quot;"/>
    <numFmt numFmtId="165" formatCode="0.000"/>
    <numFmt numFmtId="166" formatCode="0.00000"/>
  </numFmts>
  <fonts count="16" x14ac:knownFonts="1">
    <font>
      <sz val="11"/>
      <color theme="1"/>
      <name val="Calibri"/>
      <family val="2"/>
      <scheme val="minor"/>
    </font>
    <font>
      <b/>
      <sz val="10"/>
      <color theme="1"/>
      <name val="Verdana"/>
      <family val="2"/>
    </font>
    <font>
      <sz val="8"/>
      <color theme="1"/>
      <name val="Verdana"/>
      <family val="2"/>
    </font>
    <font>
      <b/>
      <sz val="10"/>
      <color theme="8" tint="-0.249977111117893"/>
      <name val="Verdana"/>
      <family val="2"/>
    </font>
    <font>
      <b/>
      <sz val="8"/>
      <color theme="8" tint="-0.249977111117893"/>
      <name val="Verdana"/>
      <family val="2"/>
    </font>
    <font>
      <b/>
      <sz val="7"/>
      <color theme="1"/>
      <name val="Verdana"/>
      <family val="2"/>
    </font>
    <font>
      <b/>
      <sz val="7"/>
      <name val="Verdana"/>
      <family val="2"/>
    </font>
    <font>
      <sz val="7"/>
      <color theme="1"/>
      <name val="Verdana"/>
      <family val="2"/>
    </font>
    <font>
      <b/>
      <sz val="8"/>
      <color theme="1"/>
      <name val="Verdana"/>
      <family val="2"/>
    </font>
    <font>
      <sz val="8"/>
      <name val="Verdana"/>
      <family val="2"/>
    </font>
    <font>
      <b/>
      <sz val="8"/>
      <name val="Verdana"/>
      <family val="2"/>
    </font>
    <font>
      <b/>
      <i/>
      <sz val="8"/>
      <name val="Verdana"/>
      <family val="2"/>
    </font>
    <font>
      <sz val="8"/>
      <color rgb="FFFF0000"/>
      <name val="Verdana"/>
      <family val="2"/>
    </font>
    <font>
      <b/>
      <sz val="8"/>
      <color rgb="FFFF0000"/>
      <name val="Verdana"/>
      <family val="2"/>
    </font>
    <font>
      <vertAlign val="superscript"/>
      <sz val="8"/>
      <name val="Verdana"/>
      <family val="2"/>
    </font>
    <font>
      <vertAlign val="superscript"/>
      <sz val="8"/>
      <color theme="1"/>
      <name val="Verdana"/>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s>
  <cellStyleXfs count="1">
    <xf numFmtId="0" fontId="0" fillId="0" borderId="0"/>
  </cellStyleXfs>
  <cellXfs count="88">
    <xf numFmtId="0" fontId="0" fillId="0" borderId="0" xfId="0"/>
    <xf numFmtId="0" fontId="2" fillId="0" borderId="0" xfId="0" applyFont="1"/>
    <xf numFmtId="0" fontId="2" fillId="0" borderId="0" xfId="0" applyFont="1" applyAlignment="1">
      <alignment vertical="center"/>
    </xf>
    <xf numFmtId="0" fontId="4" fillId="0" borderId="0" xfId="0" applyFont="1" applyAlignment="1">
      <alignment vertical="center" wrapText="1"/>
    </xf>
    <xf numFmtId="0" fontId="5" fillId="0" borderId="0" xfId="0" applyFont="1" applyAlignment="1">
      <alignment vertical="center" wrapText="1"/>
    </xf>
    <xf numFmtId="0" fontId="5" fillId="0" borderId="0" xfId="0" applyFont="1" applyAlignment="1">
      <alignment vertical="center"/>
    </xf>
    <xf numFmtId="0" fontId="7" fillId="0" borderId="0" xfId="0" applyFont="1" applyAlignment="1">
      <alignment vertical="center"/>
    </xf>
    <xf numFmtId="0" fontId="6" fillId="0" borderId="0" xfId="0" applyFont="1" applyAlignment="1">
      <alignment vertical="center" wrapText="1"/>
    </xf>
    <xf numFmtId="164" fontId="5" fillId="0" borderId="0" xfId="0" applyNumberFormat="1" applyFont="1" applyAlignment="1">
      <alignment vertical="center"/>
    </xf>
    <xf numFmtId="164" fontId="7" fillId="0" borderId="0" xfId="0" applyNumberFormat="1" applyFont="1" applyAlignment="1">
      <alignment vertical="center"/>
    </xf>
    <xf numFmtId="0" fontId="7" fillId="0" borderId="0" xfId="0" applyFont="1" applyAlignment="1">
      <alignment horizontal="right" vertical="center" wrapText="1"/>
    </xf>
    <xf numFmtId="0" fontId="5" fillId="0" borderId="0" xfId="0" applyFont="1" applyAlignment="1">
      <alignment horizontal="left" vertical="center"/>
    </xf>
    <xf numFmtId="0" fontId="2" fillId="0" borderId="0" xfId="0" applyFont="1" applyAlignment="1">
      <alignment vertical="center" wrapText="1"/>
    </xf>
    <xf numFmtId="2" fontId="9" fillId="0" borderId="1" xfId="0" applyNumberFormat="1" applyFont="1" applyFill="1" applyBorder="1" applyAlignment="1">
      <alignment vertical="center"/>
    </xf>
    <xf numFmtId="0" fontId="9" fillId="0" borderId="0" xfId="0" applyFont="1" applyAlignment="1">
      <alignment vertical="center" wrapText="1"/>
    </xf>
    <xf numFmtId="166" fontId="8" fillId="0" borderId="0" xfId="0" applyNumberFormat="1" applyFont="1" applyBorder="1" applyAlignment="1">
      <alignment vertical="center"/>
    </xf>
    <xf numFmtId="0" fontId="2" fillId="2" borderId="0" xfId="0" applyFont="1" applyFill="1" applyBorder="1" applyAlignment="1">
      <alignment vertical="center" wrapText="1"/>
    </xf>
    <xf numFmtId="0" fontId="2" fillId="2" borderId="0" xfId="0" applyFont="1" applyFill="1" applyBorder="1" applyAlignment="1">
      <alignment vertical="center"/>
    </xf>
    <xf numFmtId="0" fontId="8" fillId="2" borderId="0" xfId="0" applyFont="1" applyFill="1" applyBorder="1" applyAlignment="1">
      <alignment vertical="center"/>
    </xf>
    <xf numFmtId="9" fontId="8" fillId="2" borderId="0" xfId="0" applyNumberFormat="1" applyFont="1" applyFill="1" applyBorder="1" applyAlignment="1">
      <alignment vertical="center"/>
    </xf>
    <xf numFmtId="165" fontId="13" fillId="2" borderId="0" xfId="0" applyNumberFormat="1" applyFont="1" applyFill="1" applyBorder="1" applyAlignment="1">
      <alignment vertical="center"/>
    </xf>
    <xf numFmtId="0" fontId="2" fillId="0" borderId="0" xfId="0" applyFont="1" applyAlignment="1">
      <alignment wrapText="1"/>
    </xf>
    <xf numFmtId="165" fontId="10" fillId="2" borderId="0" xfId="0" applyNumberFormat="1" applyFont="1" applyFill="1" applyBorder="1" applyAlignment="1">
      <alignment vertical="center"/>
    </xf>
    <xf numFmtId="164" fontId="6" fillId="2" borderId="0" xfId="0" applyNumberFormat="1" applyFont="1" applyFill="1" applyAlignment="1">
      <alignment horizontal="right" vertical="center"/>
    </xf>
    <xf numFmtId="164" fontId="5" fillId="0" borderId="0" xfId="0" applyNumberFormat="1" applyFont="1" applyAlignment="1">
      <alignment horizontal="right" vertical="center"/>
    </xf>
    <xf numFmtId="0" fontId="10" fillId="0" borderId="1" xfId="0" applyFont="1" applyFill="1" applyBorder="1" applyAlignment="1">
      <alignment vertical="center" wrapText="1"/>
    </xf>
    <xf numFmtId="164" fontId="9" fillId="0" borderId="1" xfId="0" applyNumberFormat="1" applyFont="1" applyFill="1" applyBorder="1" applyAlignment="1">
      <alignment vertical="center"/>
    </xf>
    <xf numFmtId="9" fontId="2" fillId="0" borderId="1" xfId="0" applyNumberFormat="1" applyFont="1" applyFill="1" applyBorder="1" applyAlignment="1">
      <alignment vertical="center"/>
    </xf>
    <xf numFmtId="0" fontId="8" fillId="0" borderId="1" xfId="0" applyFont="1" applyFill="1" applyBorder="1" applyAlignment="1">
      <alignment vertical="center" wrapText="1"/>
    </xf>
    <xf numFmtId="9" fontId="9" fillId="0" borderId="1" xfId="0" applyNumberFormat="1" applyFont="1" applyFill="1" applyBorder="1" applyAlignment="1">
      <alignment vertical="center"/>
    </xf>
    <xf numFmtId="164" fontId="6" fillId="0" borderId="0" xfId="0" applyNumberFormat="1" applyFont="1" applyFill="1" applyAlignment="1">
      <alignment horizontal="right" vertical="center"/>
    </xf>
    <xf numFmtId="165" fontId="9" fillId="0" borderId="1" xfId="0" applyNumberFormat="1" applyFont="1" applyFill="1" applyBorder="1" applyAlignment="1">
      <alignment vertical="center"/>
    </xf>
    <xf numFmtId="9" fontId="10" fillId="0" borderId="1" xfId="0" applyNumberFormat="1" applyFont="1" applyFill="1" applyBorder="1" applyAlignment="1">
      <alignment vertical="center"/>
    </xf>
    <xf numFmtId="165" fontId="2" fillId="0" borderId="1" xfId="0" applyNumberFormat="1" applyFont="1" applyFill="1" applyBorder="1" applyAlignment="1">
      <alignment vertical="center"/>
    </xf>
    <xf numFmtId="9" fontId="8" fillId="0" borderId="1" xfId="0" applyNumberFormat="1" applyFont="1" applyFill="1" applyBorder="1" applyAlignment="1">
      <alignment vertical="center"/>
    </xf>
    <xf numFmtId="9" fontId="8" fillId="0" borderId="1" xfId="0" applyNumberFormat="1" applyFont="1" applyFill="1" applyBorder="1" applyAlignment="1">
      <alignment horizontal="right" vertical="center"/>
    </xf>
    <xf numFmtId="10" fontId="9" fillId="0" borderId="1" xfId="0" applyNumberFormat="1" applyFont="1" applyFill="1" applyBorder="1" applyAlignment="1">
      <alignment horizontal="right" vertical="center"/>
    </xf>
    <xf numFmtId="165" fontId="10" fillId="0" borderId="1" xfId="0" applyNumberFormat="1" applyFont="1" applyFill="1" applyBorder="1" applyAlignment="1">
      <alignment vertical="center"/>
    </xf>
    <xf numFmtId="0" fontId="8" fillId="3" borderId="1" xfId="0" applyFont="1" applyFill="1" applyBorder="1" applyAlignment="1">
      <alignment vertical="center" wrapText="1"/>
    </xf>
    <xf numFmtId="0" fontId="8" fillId="4" borderId="1" xfId="0" applyFont="1" applyFill="1" applyBorder="1" applyAlignment="1">
      <alignment vertical="center" wrapText="1"/>
    </xf>
    <xf numFmtId="0" fontId="10" fillId="4" borderId="1" xfId="0" applyFont="1" applyFill="1" applyBorder="1" applyAlignment="1">
      <alignment vertical="center" wrapText="1"/>
    </xf>
    <xf numFmtId="0" fontId="2" fillId="0" borderId="0" xfId="0" applyFont="1" applyAlignment="1">
      <alignment horizontal="center" vertical="center"/>
    </xf>
    <xf numFmtId="2" fontId="12" fillId="0" borderId="1" xfId="0" applyNumberFormat="1" applyFont="1" applyFill="1" applyBorder="1" applyAlignment="1">
      <alignment vertical="center"/>
    </xf>
    <xf numFmtId="0" fontId="8" fillId="4" borderId="1" xfId="0" applyFont="1" applyFill="1" applyBorder="1" applyAlignment="1">
      <alignment horizontal="center" vertical="center" wrapText="1"/>
    </xf>
    <xf numFmtId="0" fontId="2" fillId="0" borderId="0" xfId="0" applyFont="1" applyFill="1" applyAlignment="1">
      <alignment vertical="center" wrapText="1"/>
    </xf>
    <xf numFmtId="0" fontId="2" fillId="0" borderId="0" xfId="0" applyFont="1" applyAlignment="1">
      <alignment horizontal="left" vertical="center" wrapText="1"/>
    </xf>
    <xf numFmtId="0" fontId="2" fillId="0" borderId="0" xfId="0" applyFont="1" applyFill="1" applyBorder="1" applyAlignment="1">
      <alignment vertical="center" wrapText="1"/>
    </xf>
    <xf numFmtId="165" fontId="10" fillId="0" borderId="0" xfId="0" applyNumberFormat="1" applyFont="1" applyFill="1" applyBorder="1" applyAlignment="1">
      <alignment vertical="center"/>
    </xf>
    <xf numFmtId="0" fontId="9" fillId="0" borderId="0" xfId="0" applyFont="1" applyFill="1" applyBorder="1" applyAlignment="1">
      <alignment vertical="center" wrapText="1"/>
    </xf>
    <xf numFmtId="0" fontId="2" fillId="0" borderId="0" xfId="0" applyFont="1" applyFill="1" applyBorder="1" applyAlignment="1">
      <alignment vertical="center"/>
    </xf>
    <xf numFmtId="0" fontId="8" fillId="0" borderId="0" xfId="0" applyFont="1" applyFill="1" applyBorder="1" applyAlignment="1">
      <alignment vertical="center"/>
    </xf>
    <xf numFmtId="9" fontId="8" fillId="0" borderId="0" xfId="0" applyNumberFormat="1" applyFont="1" applyFill="1" applyBorder="1" applyAlignment="1">
      <alignment vertical="center"/>
    </xf>
    <xf numFmtId="0" fontId="9" fillId="0" borderId="0" xfId="0" applyFont="1" applyFill="1" applyBorder="1" applyAlignment="1">
      <alignment horizontal="left" vertical="center" wrapText="1"/>
    </xf>
    <xf numFmtId="10" fontId="2" fillId="0" borderId="1" xfId="0" applyNumberFormat="1" applyFont="1" applyFill="1" applyBorder="1" applyAlignment="1">
      <alignment vertical="center"/>
    </xf>
    <xf numFmtId="0" fontId="10" fillId="0" borderId="3" xfId="0" applyFont="1" applyFill="1" applyBorder="1" applyAlignment="1">
      <alignment vertical="center" wrapText="1"/>
    </xf>
    <xf numFmtId="2" fontId="9" fillId="0" borderId="3" xfId="0" applyNumberFormat="1" applyFont="1" applyFill="1" applyBorder="1" applyAlignment="1">
      <alignment vertical="center"/>
    </xf>
    <xf numFmtId="9" fontId="2" fillId="0" borderId="3" xfId="0" applyNumberFormat="1" applyFont="1" applyFill="1" applyBorder="1" applyAlignment="1">
      <alignment horizontal="right" vertical="center"/>
    </xf>
    <xf numFmtId="165" fontId="2" fillId="0" borderId="3" xfId="0" applyNumberFormat="1" applyFont="1" applyFill="1" applyBorder="1" applyAlignment="1">
      <alignment vertical="center"/>
    </xf>
    <xf numFmtId="9" fontId="8" fillId="0" borderId="3" xfId="0" applyNumberFormat="1" applyFont="1" applyFill="1" applyBorder="1" applyAlignment="1">
      <alignment vertical="center"/>
    </xf>
    <xf numFmtId="0" fontId="9" fillId="0" borderId="2" xfId="0" applyFont="1" applyFill="1" applyBorder="1" applyAlignment="1">
      <alignment vertical="center" wrapText="1"/>
    </xf>
    <xf numFmtId="2" fontId="9" fillId="0" borderId="2" xfId="0" applyNumberFormat="1" applyFont="1" applyFill="1" applyBorder="1" applyAlignment="1">
      <alignment vertical="center"/>
    </xf>
    <xf numFmtId="9" fontId="8" fillId="0" borderId="2" xfId="0" applyNumberFormat="1" applyFont="1" applyFill="1" applyBorder="1" applyAlignment="1">
      <alignment vertical="center"/>
    </xf>
    <xf numFmtId="165" fontId="2" fillId="0" borderId="2" xfId="0" applyNumberFormat="1" applyFont="1" applyFill="1" applyBorder="1" applyAlignment="1">
      <alignment vertical="center"/>
    </xf>
    <xf numFmtId="0" fontId="9" fillId="0" borderId="6" xfId="0" applyFont="1" applyFill="1" applyBorder="1" applyAlignment="1">
      <alignment vertical="center" wrapText="1"/>
    </xf>
    <xf numFmtId="2" fontId="9" fillId="0" borderId="6" xfId="0" applyNumberFormat="1" applyFont="1" applyFill="1" applyBorder="1" applyAlignment="1">
      <alignment vertical="center"/>
    </xf>
    <xf numFmtId="9" fontId="8" fillId="0" borderId="6" xfId="0" applyNumberFormat="1" applyFont="1" applyFill="1" applyBorder="1" applyAlignment="1">
      <alignment vertical="center"/>
    </xf>
    <xf numFmtId="165" fontId="2" fillId="0" borderId="6" xfId="0" applyNumberFormat="1" applyFont="1" applyFill="1" applyBorder="1" applyAlignment="1">
      <alignment vertical="center"/>
    </xf>
    <xf numFmtId="0" fontId="9" fillId="0" borderId="5" xfId="0" applyFont="1" applyFill="1" applyBorder="1" applyAlignment="1">
      <alignment vertical="center" wrapText="1"/>
    </xf>
    <xf numFmtId="0" fontId="2" fillId="0" borderId="4" xfId="0" applyFont="1" applyFill="1" applyBorder="1" applyAlignment="1">
      <alignment vertical="center" wrapText="1"/>
    </xf>
    <xf numFmtId="9" fontId="9" fillId="0" borderId="3" xfId="0" applyNumberFormat="1" applyFont="1" applyFill="1" applyBorder="1" applyAlignment="1">
      <alignment horizontal="right" vertical="center"/>
    </xf>
    <xf numFmtId="9" fontId="10" fillId="0" borderId="2" xfId="0" applyNumberFormat="1" applyFont="1" applyFill="1" applyBorder="1" applyAlignment="1">
      <alignment vertical="center"/>
    </xf>
    <xf numFmtId="0" fontId="8" fillId="3" borderId="1" xfId="0" applyFont="1" applyFill="1" applyBorder="1" applyAlignment="1">
      <alignment horizontal="center" vertical="center" wrapText="1"/>
    </xf>
    <xf numFmtId="2" fontId="9" fillId="0" borderId="10" xfId="0" applyNumberFormat="1" applyFont="1" applyFill="1" applyBorder="1" applyAlignment="1">
      <alignment vertical="center"/>
    </xf>
    <xf numFmtId="9" fontId="8" fillId="0" borderId="10" xfId="0" applyNumberFormat="1" applyFont="1" applyFill="1" applyBorder="1" applyAlignment="1">
      <alignment vertical="center"/>
    </xf>
    <xf numFmtId="165" fontId="2" fillId="0" borderId="10" xfId="0" applyNumberFormat="1" applyFont="1" applyFill="1" applyBorder="1" applyAlignment="1">
      <alignment vertical="center"/>
    </xf>
    <xf numFmtId="9" fontId="10" fillId="0" borderId="10" xfId="0" applyNumberFormat="1" applyFont="1" applyFill="1" applyBorder="1" applyAlignment="1">
      <alignment vertical="center"/>
    </xf>
    <xf numFmtId="165" fontId="9" fillId="0" borderId="10" xfId="0" applyNumberFormat="1" applyFont="1" applyFill="1" applyBorder="1" applyAlignment="1">
      <alignment vertical="center"/>
    </xf>
    <xf numFmtId="0" fontId="9" fillId="0" borderId="0" xfId="0" applyFont="1" applyAlignment="1">
      <alignment vertical="center"/>
    </xf>
    <xf numFmtId="0" fontId="9" fillId="0" borderId="0" xfId="0" applyFont="1"/>
    <xf numFmtId="0" fontId="3" fillId="0" borderId="0" xfId="0" applyFont="1" applyAlignment="1">
      <alignment horizontal="left" vertical="center" wrapText="1"/>
    </xf>
    <xf numFmtId="0" fontId="9" fillId="2" borderId="0" xfId="0" applyFont="1" applyFill="1" applyBorder="1" applyAlignment="1">
      <alignment horizontal="justify" vertical="center" wrapText="1"/>
    </xf>
    <xf numFmtId="0" fontId="10" fillId="0" borderId="7" xfId="0" applyFont="1" applyFill="1" applyBorder="1" applyAlignment="1">
      <alignment horizontal="right" vertical="center" wrapText="1"/>
    </xf>
    <xf numFmtId="0" fontId="10" fillId="0" borderId="8" xfId="0" applyFont="1" applyFill="1" applyBorder="1" applyAlignment="1">
      <alignment horizontal="right" vertical="center" wrapText="1"/>
    </xf>
    <xf numFmtId="0" fontId="10" fillId="0" borderId="9" xfId="0" applyFont="1" applyFill="1" applyBorder="1" applyAlignment="1">
      <alignment horizontal="right" vertical="center" wrapText="1"/>
    </xf>
    <xf numFmtId="0" fontId="9" fillId="0" borderId="0" xfId="0" applyFont="1" applyFill="1" applyBorder="1" applyAlignment="1">
      <alignment horizontal="justify" vertical="center" wrapText="1"/>
    </xf>
    <xf numFmtId="0" fontId="9" fillId="0" borderId="0" xfId="0" applyFont="1" applyAlignment="1">
      <alignment horizontal="justify" vertical="center" wrapText="1"/>
    </xf>
    <xf numFmtId="0" fontId="9" fillId="0" borderId="0" xfId="0" applyFont="1" applyAlignment="1">
      <alignment horizontal="justify" wrapText="1"/>
    </xf>
    <xf numFmtId="0" fontId="1" fillId="0" borderId="0" xfId="0" applyFont="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F77"/>
  <sheetViews>
    <sheetView tabSelected="1" view="pageBreakPreview" zoomScale="60" zoomScaleNormal="130" workbookViewId="0">
      <selection activeCell="H23" sqref="H23"/>
    </sheetView>
  </sheetViews>
  <sheetFormatPr defaultRowHeight="10.5" x14ac:dyDescent="0.15"/>
  <cols>
    <col min="1" max="1" width="43.28515625" style="21" customWidth="1"/>
    <col min="2" max="2" width="11.7109375" style="1" customWidth="1"/>
    <col min="3" max="3" width="6" style="1" customWidth="1"/>
    <col min="4" max="4" width="13.140625" style="1" bestFit="1" customWidth="1"/>
    <col min="5" max="5" width="6.5703125" style="1" customWidth="1"/>
    <col min="6" max="6" width="12" style="1" customWidth="1"/>
    <col min="7" max="16384" width="9.140625" style="1"/>
  </cols>
  <sheetData>
    <row r="3" spans="1:6" ht="33" customHeight="1" x14ac:dyDescent="0.15">
      <c r="A3" s="87" t="s">
        <v>7</v>
      </c>
      <c r="B3" s="87"/>
      <c r="C3" s="87"/>
      <c r="D3" s="87"/>
      <c r="E3" s="87"/>
      <c r="F3" s="87"/>
    </row>
    <row r="4" spans="1:6" s="2" customFormat="1" ht="12.75" x14ac:dyDescent="0.25">
      <c r="A4" s="79" t="s">
        <v>0</v>
      </c>
      <c r="B4" s="79"/>
      <c r="C4" s="79"/>
      <c r="D4" s="79"/>
      <c r="E4" s="79"/>
      <c r="F4" s="79"/>
    </row>
    <row r="5" spans="1:6" s="2" customFormat="1" x14ac:dyDescent="0.25">
      <c r="A5" s="3"/>
      <c r="B5" s="41"/>
    </row>
    <row r="6" spans="1:6" s="2" customFormat="1" ht="12" customHeight="1" x14ac:dyDescent="0.25">
      <c r="A6" s="4" t="s">
        <v>13</v>
      </c>
      <c r="B6" s="23">
        <v>206624.41</v>
      </c>
      <c r="C6" s="5"/>
      <c r="F6" s="6"/>
    </row>
    <row r="7" spans="1:6" s="2" customFormat="1" ht="12" customHeight="1" x14ac:dyDescent="0.25">
      <c r="A7" s="7" t="s">
        <v>14</v>
      </c>
      <c r="B7" s="30">
        <f>B6*80%</f>
        <v>165299.52800000002</v>
      </c>
      <c r="C7" s="5"/>
      <c r="F7" s="6"/>
    </row>
    <row r="8" spans="1:6" s="2" customFormat="1" ht="12" customHeight="1" x14ac:dyDescent="0.25">
      <c r="A8" s="4" t="s">
        <v>1</v>
      </c>
      <c r="B8" s="24">
        <f>B6-B7</f>
        <v>41324.881999999983</v>
      </c>
      <c r="C8" s="6"/>
      <c r="E8" s="6"/>
      <c r="F8" s="9"/>
    </row>
    <row r="9" spans="1:6" s="2" customFormat="1" x14ac:dyDescent="0.25">
      <c r="A9" s="4"/>
      <c r="B9" s="8"/>
      <c r="C9" s="6"/>
      <c r="E9" s="6"/>
      <c r="F9" s="9"/>
    </row>
    <row r="10" spans="1:6" s="2" customFormat="1" ht="12" customHeight="1" x14ac:dyDescent="0.25">
      <c r="A10" s="7" t="s">
        <v>11</v>
      </c>
      <c r="B10" s="10"/>
      <c r="C10" s="11" t="s">
        <v>12</v>
      </c>
      <c r="D10" s="8"/>
      <c r="E10" s="6"/>
      <c r="F10" s="6"/>
    </row>
    <row r="11" spans="1:6" s="2" customFormat="1" x14ac:dyDescent="0.25">
      <c r="A11" s="7"/>
      <c r="B11" s="10"/>
      <c r="C11" s="11"/>
      <c r="D11" s="8"/>
      <c r="E11" s="6"/>
      <c r="F11" s="6"/>
    </row>
    <row r="12" spans="1:6" s="12" customFormat="1" ht="21" x14ac:dyDescent="0.25">
      <c r="A12" s="39" t="s">
        <v>10</v>
      </c>
      <c r="B12" s="43" t="s">
        <v>2</v>
      </c>
      <c r="C12" s="43"/>
      <c r="D12" s="43" t="s">
        <v>3</v>
      </c>
      <c r="E12" s="43" t="s">
        <v>4</v>
      </c>
      <c r="F12" s="43" t="s">
        <v>5</v>
      </c>
    </row>
    <row r="13" spans="1:6" s="2" customFormat="1" ht="12" customHeight="1" x14ac:dyDescent="0.25">
      <c r="A13" s="28" t="s">
        <v>15</v>
      </c>
      <c r="B13" s="26">
        <v>206400</v>
      </c>
      <c r="C13" s="29"/>
      <c r="D13" s="31">
        <f>100*((B$6-B13)/($B$8))</f>
        <v>0.54303845320115751</v>
      </c>
      <c r="E13" s="32">
        <v>0.3</v>
      </c>
      <c r="F13" s="31">
        <f>D13*E13</f>
        <v>0.16291153596034724</v>
      </c>
    </row>
    <row r="14" spans="1:6" s="2" customFormat="1" ht="21" x14ac:dyDescent="0.25">
      <c r="A14" s="38"/>
      <c r="B14" s="71" t="s">
        <v>6</v>
      </c>
      <c r="C14" s="71" t="s">
        <v>4</v>
      </c>
      <c r="D14" s="71" t="s">
        <v>3</v>
      </c>
      <c r="E14" s="71" t="s">
        <v>4</v>
      </c>
      <c r="F14" s="71" t="s">
        <v>5</v>
      </c>
    </row>
    <row r="15" spans="1:6" s="2" customFormat="1" ht="12" customHeight="1" x14ac:dyDescent="0.25">
      <c r="A15" s="25" t="s">
        <v>28</v>
      </c>
      <c r="B15" s="13">
        <v>75</v>
      </c>
      <c r="C15" s="27"/>
      <c r="D15" s="33"/>
      <c r="E15" s="34">
        <v>0.4</v>
      </c>
      <c r="F15" s="31">
        <f>B15*E15</f>
        <v>30</v>
      </c>
    </row>
    <row r="16" spans="1:6" s="2" customFormat="1" ht="12" customHeight="1" x14ac:dyDescent="0.25">
      <c r="A16" s="25" t="s">
        <v>22</v>
      </c>
      <c r="B16" s="13">
        <v>75</v>
      </c>
      <c r="C16" s="35"/>
      <c r="D16" s="33"/>
      <c r="E16" s="34">
        <v>0.1</v>
      </c>
      <c r="F16" s="31">
        <f>B16*E16</f>
        <v>7.5</v>
      </c>
    </row>
    <row r="17" spans="1:6" s="2" customFormat="1" ht="12" customHeight="1" x14ac:dyDescent="0.25">
      <c r="A17" s="54" t="s">
        <v>17</v>
      </c>
      <c r="B17" s="55"/>
      <c r="C17" s="56"/>
      <c r="D17" s="57"/>
      <c r="E17" s="58"/>
      <c r="F17" s="57"/>
    </row>
    <row r="18" spans="1:6" s="2" customFormat="1" ht="12" customHeight="1" x14ac:dyDescent="0.25">
      <c r="A18" s="59" t="s">
        <v>23</v>
      </c>
      <c r="B18" s="60">
        <v>50</v>
      </c>
      <c r="C18" s="61">
        <v>0.1</v>
      </c>
      <c r="D18" s="62">
        <f>B18*C18</f>
        <v>5</v>
      </c>
      <c r="E18" s="61"/>
      <c r="F18" s="62"/>
    </row>
    <row r="19" spans="1:6" s="2" customFormat="1" ht="12" customHeight="1" x14ac:dyDescent="0.25">
      <c r="A19" s="63" t="s">
        <v>18</v>
      </c>
      <c r="B19" s="64">
        <v>100</v>
      </c>
      <c r="C19" s="65">
        <v>0.1</v>
      </c>
      <c r="D19" s="66">
        <f>B19*C19</f>
        <v>10</v>
      </c>
      <c r="E19" s="65"/>
      <c r="F19" s="66"/>
    </row>
    <row r="20" spans="1:6" s="2" customFormat="1" ht="12" customHeight="1" x14ac:dyDescent="0.25">
      <c r="A20" s="67"/>
      <c r="B20" s="42"/>
      <c r="C20" s="34"/>
      <c r="D20" s="33">
        <f>SUM(D18:D19)</f>
        <v>15</v>
      </c>
      <c r="E20" s="34">
        <v>0.2</v>
      </c>
      <c r="F20" s="31">
        <f>D20*E20</f>
        <v>3</v>
      </c>
    </row>
    <row r="21" spans="1:6" s="2" customFormat="1" ht="12" customHeight="1" x14ac:dyDescent="0.25">
      <c r="A21" s="81" t="s">
        <v>33</v>
      </c>
      <c r="B21" s="82"/>
      <c r="C21" s="82"/>
      <c r="D21" s="83"/>
      <c r="E21" s="34">
        <f>SUM(E13:E20)</f>
        <v>1</v>
      </c>
      <c r="F21" s="37">
        <f>SUM(F13:F20)</f>
        <v>40.662911535960347</v>
      </c>
    </row>
    <row r="22" spans="1:6" s="2" customFormat="1" ht="6" customHeight="1" x14ac:dyDescent="0.25">
      <c r="A22" s="48"/>
      <c r="B22" s="49"/>
      <c r="C22" s="49"/>
      <c r="D22" s="50"/>
      <c r="E22" s="51"/>
      <c r="F22" s="47"/>
    </row>
    <row r="23" spans="1:6" s="77" customFormat="1" ht="33" customHeight="1" x14ac:dyDescent="0.25">
      <c r="A23" s="84" t="s">
        <v>36</v>
      </c>
      <c r="B23" s="84"/>
      <c r="C23" s="84"/>
      <c r="D23" s="84"/>
      <c r="E23" s="84"/>
      <c r="F23" s="84"/>
    </row>
    <row r="24" spans="1:6" s="2" customFormat="1" ht="12" customHeight="1" x14ac:dyDescent="0.25">
      <c r="A24" s="52"/>
      <c r="B24" s="52"/>
      <c r="C24" s="52"/>
      <c r="D24" s="52"/>
      <c r="E24" s="52"/>
      <c r="F24" s="52"/>
    </row>
    <row r="25" spans="1:6" s="2" customFormat="1" x14ac:dyDescent="0.25">
      <c r="A25" s="14"/>
      <c r="F25" s="15"/>
    </row>
    <row r="26" spans="1:6" s="12" customFormat="1" ht="21" x14ac:dyDescent="0.25">
      <c r="A26" s="40" t="s">
        <v>9</v>
      </c>
      <c r="B26" s="43" t="s">
        <v>2</v>
      </c>
      <c r="C26" s="43"/>
      <c r="D26" s="43" t="s">
        <v>3</v>
      </c>
      <c r="E26" s="43" t="s">
        <v>4</v>
      </c>
      <c r="F26" s="43" t="s">
        <v>5</v>
      </c>
    </row>
    <row r="27" spans="1:6" s="2" customFormat="1" ht="12" customHeight="1" x14ac:dyDescent="0.25">
      <c r="A27" s="28" t="s">
        <v>15</v>
      </c>
      <c r="B27" s="26">
        <v>194245.92</v>
      </c>
      <c r="C27" s="27"/>
      <c r="D27" s="33">
        <f>100*($B$6-B27)/($B$8)</f>
        <v>29.954084321402288</v>
      </c>
      <c r="E27" s="34">
        <v>0.3</v>
      </c>
      <c r="F27" s="31">
        <f>D27*E27</f>
        <v>8.9862252964206863</v>
      </c>
    </row>
    <row r="28" spans="1:6" s="2" customFormat="1" ht="21" x14ac:dyDescent="0.25">
      <c r="A28" s="38"/>
      <c r="B28" s="71" t="s">
        <v>6</v>
      </c>
      <c r="C28" s="71" t="s">
        <v>4</v>
      </c>
      <c r="D28" s="71" t="s">
        <v>3</v>
      </c>
      <c r="E28" s="71" t="s">
        <v>4</v>
      </c>
      <c r="F28" s="71" t="s">
        <v>5</v>
      </c>
    </row>
    <row r="29" spans="1:6" s="2" customFormat="1" ht="12" customHeight="1" x14ac:dyDescent="0.25">
      <c r="A29" s="25" t="s">
        <v>29</v>
      </c>
      <c r="B29" s="13">
        <v>100</v>
      </c>
      <c r="C29" s="27"/>
      <c r="D29" s="33"/>
      <c r="E29" s="34">
        <v>0.4</v>
      </c>
      <c r="F29" s="31">
        <f>B29*E29</f>
        <v>40</v>
      </c>
    </row>
    <row r="30" spans="1:6" s="2" customFormat="1" ht="12" customHeight="1" x14ac:dyDescent="0.25">
      <c r="A30" s="25" t="s">
        <v>19</v>
      </c>
      <c r="B30" s="13">
        <v>100</v>
      </c>
      <c r="C30" s="35"/>
      <c r="D30" s="33"/>
      <c r="E30" s="34">
        <v>0.1</v>
      </c>
      <c r="F30" s="31">
        <f>B30*E30</f>
        <v>10</v>
      </c>
    </row>
    <row r="31" spans="1:6" s="2" customFormat="1" ht="12" customHeight="1" x14ac:dyDescent="0.25">
      <c r="A31" s="54" t="s">
        <v>17</v>
      </c>
      <c r="B31" s="55"/>
      <c r="C31" s="56"/>
      <c r="D31" s="57"/>
      <c r="E31" s="58"/>
      <c r="F31" s="57"/>
    </row>
    <row r="32" spans="1:6" s="2" customFormat="1" ht="12" customHeight="1" x14ac:dyDescent="0.25">
      <c r="A32" s="59" t="s">
        <v>20</v>
      </c>
      <c r="B32" s="60">
        <v>100</v>
      </c>
      <c r="C32" s="61">
        <v>0.1</v>
      </c>
      <c r="D32" s="62">
        <f>B32*C32</f>
        <v>10</v>
      </c>
      <c r="E32" s="61"/>
      <c r="F32" s="62"/>
    </row>
    <row r="33" spans="1:6" s="2" customFormat="1" ht="12" customHeight="1" x14ac:dyDescent="0.25">
      <c r="A33" s="59" t="s">
        <v>21</v>
      </c>
      <c r="B33" s="72">
        <v>100</v>
      </c>
      <c r="C33" s="73">
        <v>0.1</v>
      </c>
      <c r="D33" s="74">
        <f>B33*C33</f>
        <v>10</v>
      </c>
      <c r="E33" s="73"/>
      <c r="F33" s="74"/>
    </row>
    <row r="34" spans="1:6" s="2" customFormat="1" ht="12" customHeight="1" x14ac:dyDescent="0.25">
      <c r="A34" s="68"/>
      <c r="B34" s="42"/>
      <c r="C34" s="34"/>
      <c r="D34" s="33">
        <f>SUM(D32:D33)</f>
        <v>20</v>
      </c>
      <c r="E34" s="34">
        <v>0.2</v>
      </c>
      <c r="F34" s="31">
        <f>D34*E34</f>
        <v>4</v>
      </c>
    </row>
    <row r="35" spans="1:6" s="2" customFormat="1" ht="12" customHeight="1" x14ac:dyDescent="0.25">
      <c r="A35" s="81" t="s">
        <v>33</v>
      </c>
      <c r="B35" s="82"/>
      <c r="C35" s="82"/>
      <c r="D35" s="83"/>
      <c r="E35" s="34">
        <f>SUM(E27:E34)</f>
        <v>1</v>
      </c>
      <c r="F35" s="37">
        <f>SUM(F27:F34)</f>
        <v>62.986225296420685</v>
      </c>
    </row>
    <row r="36" spans="1:6" s="2" customFormat="1" ht="6" customHeight="1" x14ac:dyDescent="0.25">
      <c r="A36" s="48"/>
      <c r="B36" s="49"/>
      <c r="C36" s="49"/>
      <c r="D36" s="50"/>
      <c r="E36" s="51"/>
      <c r="F36" s="47"/>
    </row>
    <row r="37" spans="1:6" s="77" customFormat="1" ht="48" customHeight="1" x14ac:dyDescent="0.25">
      <c r="A37" s="84" t="s">
        <v>37</v>
      </c>
      <c r="B37" s="84"/>
      <c r="C37" s="84"/>
      <c r="D37" s="84"/>
      <c r="E37" s="84"/>
      <c r="F37" s="84"/>
    </row>
    <row r="38" spans="1:6" s="2" customFormat="1" ht="12" customHeight="1" x14ac:dyDescent="0.25">
      <c r="A38" s="46"/>
      <c r="B38" s="49"/>
      <c r="C38" s="49"/>
      <c r="D38" s="50"/>
      <c r="E38" s="51"/>
      <c r="F38" s="47"/>
    </row>
    <row r="39" spans="1:6" s="2" customFormat="1" x14ac:dyDescent="0.25">
      <c r="A39" s="16"/>
      <c r="B39" s="17"/>
      <c r="C39" s="17"/>
      <c r="D39" s="18"/>
      <c r="E39" s="19"/>
      <c r="F39" s="20"/>
    </row>
    <row r="40" spans="1:6" s="21" customFormat="1" ht="21" x14ac:dyDescent="0.15">
      <c r="A40" s="39" t="s">
        <v>8</v>
      </c>
      <c r="B40" s="43" t="s">
        <v>2</v>
      </c>
      <c r="C40" s="43"/>
      <c r="D40" s="43" t="s">
        <v>3</v>
      </c>
      <c r="E40" s="43" t="s">
        <v>4</v>
      </c>
      <c r="F40" s="43" t="s">
        <v>5</v>
      </c>
    </row>
    <row r="41" spans="1:6" ht="12" customHeight="1" x14ac:dyDescent="0.15">
      <c r="A41" s="28" t="s">
        <v>15</v>
      </c>
      <c r="B41" s="26">
        <v>206124.36</v>
      </c>
      <c r="C41" s="27"/>
      <c r="D41" s="33">
        <f>100*($B$6-B41)/($B$8)</f>
        <v>1.2100458024296783</v>
      </c>
      <c r="E41" s="34">
        <v>0.3</v>
      </c>
      <c r="F41" s="31">
        <f>D41*E41</f>
        <v>0.36301374072890347</v>
      </c>
    </row>
    <row r="42" spans="1:6" ht="21" x14ac:dyDescent="0.15">
      <c r="A42" s="38"/>
      <c r="B42" s="71" t="s">
        <v>6</v>
      </c>
      <c r="C42" s="71" t="s">
        <v>4</v>
      </c>
      <c r="D42" s="71" t="s">
        <v>3</v>
      </c>
      <c r="E42" s="71" t="s">
        <v>4</v>
      </c>
      <c r="F42" s="71" t="s">
        <v>5</v>
      </c>
    </row>
    <row r="43" spans="1:6" ht="12" customHeight="1" x14ac:dyDescent="0.15">
      <c r="A43" s="28" t="s">
        <v>30</v>
      </c>
      <c r="B43" s="13">
        <v>0</v>
      </c>
      <c r="C43" s="53"/>
      <c r="D43" s="33"/>
      <c r="E43" s="34">
        <v>0.4</v>
      </c>
      <c r="F43" s="31">
        <f>B43*E43</f>
        <v>0</v>
      </c>
    </row>
    <row r="44" spans="1:6" ht="12" customHeight="1" x14ac:dyDescent="0.15">
      <c r="A44" s="25" t="s">
        <v>31</v>
      </c>
      <c r="B44" s="13">
        <v>25</v>
      </c>
      <c r="C44" s="36"/>
      <c r="D44" s="33"/>
      <c r="E44" s="34">
        <v>0.1</v>
      </c>
      <c r="F44" s="31">
        <f>B44*E44</f>
        <v>2.5</v>
      </c>
    </row>
    <row r="45" spans="1:6" ht="12" customHeight="1" x14ac:dyDescent="0.15">
      <c r="A45" s="54" t="s">
        <v>17</v>
      </c>
      <c r="B45" s="55"/>
      <c r="C45" s="69"/>
      <c r="D45" s="57"/>
      <c r="E45" s="58"/>
      <c r="F45" s="57"/>
    </row>
    <row r="46" spans="1:6" ht="12" customHeight="1" x14ac:dyDescent="0.15">
      <c r="A46" s="59" t="s">
        <v>16</v>
      </c>
      <c r="B46" s="60">
        <v>100</v>
      </c>
      <c r="C46" s="70">
        <v>0.1</v>
      </c>
      <c r="D46" s="62">
        <f>B46*C46</f>
        <v>10</v>
      </c>
      <c r="E46" s="61"/>
      <c r="F46" s="62"/>
    </row>
    <row r="47" spans="1:6" ht="12" customHeight="1" x14ac:dyDescent="0.15">
      <c r="A47" s="59" t="s">
        <v>24</v>
      </c>
      <c r="B47" s="72">
        <v>100</v>
      </c>
      <c r="C47" s="75">
        <v>0.1</v>
      </c>
      <c r="D47" s="76">
        <f>B47*C47</f>
        <v>10</v>
      </c>
      <c r="E47" s="73"/>
      <c r="F47" s="74"/>
    </row>
    <row r="48" spans="1:6" ht="12" customHeight="1" x14ac:dyDescent="0.15">
      <c r="A48" s="68"/>
      <c r="B48" s="42"/>
      <c r="C48" s="34"/>
      <c r="D48" s="33">
        <f>SUM(D46:D47)</f>
        <v>20</v>
      </c>
      <c r="E48" s="34">
        <v>0.2</v>
      </c>
      <c r="F48" s="31">
        <f>D48*E48</f>
        <v>4</v>
      </c>
    </row>
    <row r="49" spans="1:6" ht="12" customHeight="1" x14ac:dyDescent="0.15">
      <c r="A49" s="81" t="s">
        <v>33</v>
      </c>
      <c r="B49" s="82"/>
      <c r="C49" s="82"/>
      <c r="D49" s="83"/>
      <c r="E49" s="34">
        <f>SUM(E41:E48)</f>
        <v>1</v>
      </c>
      <c r="F49" s="37">
        <f>SUM(F41:F48)</f>
        <v>6.8630137407289036</v>
      </c>
    </row>
    <row r="50" spans="1:6" ht="5.25" customHeight="1" x14ac:dyDescent="0.15">
      <c r="A50" s="16"/>
      <c r="B50" s="17"/>
      <c r="C50" s="17"/>
      <c r="D50" s="18"/>
      <c r="E50" s="19"/>
      <c r="F50" s="22"/>
    </row>
    <row r="51" spans="1:6" s="78" customFormat="1" ht="64.5" customHeight="1" x14ac:dyDescent="0.15">
      <c r="A51" s="85" t="s">
        <v>38</v>
      </c>
      <c r="B51" s="85"/>
      <c r="C51" s="85"/>
      <c r="D51" s="85"/>
      <c r="E51" s="85"/>
      <c r="F51" s="85"/>
    </row>
    <row r="52" spans="1:6" s="78" customFormat="1" ht="5.25" customHeight="1" x14ac:dyDescent="0.15">
      <c r="A52" s="86"/>
      <c r="B52" s="86"/>
      <c r="C52" s="86"/>
      <c r="D52" s="86"/>
      <c r="E52" s="86"/>
      <c r="F52" s="86"/>
    </row>
    <row r="53" spans="1:6" s="78" customFormat="1" ht="32.25" customHeight="1" x14ac:dyDescent="0.15">
      <c r="A53" s="80" t="s">
        <v>34</v>
      </c>
      <c r="B53" s="80"/>
      <c r="C53" s="80"/>
      <c r="D53" s="80"/>
      <c r="E53" s="80"/>
      <c r="F53" s="80"/>
    </row>
    <row r="54" spans="1:6" x14ac:dyDescent="0.15">
      <c r="A54" s="16"/>
    </row>
    <row r="55" spans="1:6" x14ac:dyDescent="0.15">
      <c r="A55" s="16"/>
    </row>
    <row r="56" spans="1:6" x14ac:dyDescent="0.15">
      <c r="A56" s="46" t="s">
        <v>35</v>
      </c>
    </row>
    <row r="57" spans="1:6" x14ac:dyDescent="0.15">
      <c r="A57" s="46"/>
    </row>
    <row r="58" spans="1:6" ht="12" customHeight="1" x14ac:dyDescent="0.15">
      <c r="A58" s="16"/>
    </row>
    <row r="59" spans="1:6" s="2" customFormat="1" ht="12" customHeight="1" x14ac:dyDescent="0.25">
      <c r="A59" s="45" t="s">
        <v>27</v>
      </c>
    </row>
    <row r="60" spans="1:6" ht="12" customHeight="1" x14ac:dyDescent="0.15">
      <c r="F60" s="2"/>
    </row>
    <row r="61" spans="1:6" ht="12" customHeight="1" x14ac:dyDescent="0.15"/>
    <row r="62" spans="1:6" s="2" customFormat="1" ht="12" customHeight="1" x14ac:dyDescent="0.25">
      <c r="A62" s="44"/>
    </row>
    <row r="63" spans="1:6" ht="12" customHeight="1" x14ac:dyDescent="0.15"/>
    <row r="64" spans="1:6" ht="12" customHeight="1" x14ac:dyDescent="0.15"/>
    <row r="65" spans="1:1" ht="12" customHeight="1" x14ac:dyDescent="0.15">
      <c r="A65" s="45" t="s">
        <v>25</v>
      </c>
    </row>
    <row r="66" spans="1:1" ht="12" customHeight="1" x14ac:dyDescent="0.15"/>
    <row r="67" spans="1:1" ht="12" customHeight="1" x14ac:dyDescent="0.15"/>
    <row r="68" spans="1:1" ht="12" customHeight="1" x14ac:dyDescent="0.15"/>
    <row r="69" spans="1:1" ht="12" customHeight="1" x14ac:dyDescent="0.15"/>
    <row r="70" spans="1:1" ht="12" customHeight="1" x14ac:dyDescent="0.15"/>
    <row r="71" spans="1:1" ht="12" customHeight="1" x14ac:dyDescent="0.15">
      <c r="A71" s="1" t="s">
        <v>32</v>
      </c>
    </row>
    <row r="72" spans="1:1" ht="12" customHeight="1" x14ac:dyDescent="0.15"/>
    <row r="73" spans="1:1" ht="12" customHeight="1" x14ac:dyDescent="0.15"/>
    <row r="74" spans="1:1" ht="12" customHeight="1" x14ac:dyDescent="0.15"/>
    <row r="75" spans="1:1" ht="12" customHeight="1" x14ac:dyDescent="0.15"/>
    <row r="76" spans="1:1" ht="12" customHeight="1" x14ac:dyDescent="0.15"/>
    <row r="77" spans="1:1" ht="12" customHeight="1" x14ac:dyDescent="0.15">
      <c r="A77" s="1" t="s">
        <v>26</v>
      </c>
    </row>
  </sheetData>
  <mergeCells count="9">
    <mergeCell ref="A3:F3"/>
    <mergeCell ref="A4:F4"/>
    <mergeCell ref="A53:F53"/>
    <mergeCell ref="A23:F23"/>
    <mergeCell ref="A37:F37"/>
    <mergeCell ref="A51:F51"/>
    <mergeCell ref="A21:D21"/>
    <mergeCell ref="A35:D35"/>
    <mergeCell ref="A49:D49"/>
  </mergeCells>
  <pageMargins left="0.7" right="0.7" top="0.75" bottom="0.75" header="0.3" footer="0.3"/>
  <pageSetup paperSize="9" scale="94" fitToHeight="0" orientation="portrait" r:id="rId1"/>
  <rowBreaks count="1" manualBreakCount="1">
    <brk id="53"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vt:i4>
      </vt:variant>
      <vt:variant>
        <vt:lpstr>Intervalos com nome</vt:lpstr>
      </vt:variant>
      <vt:variant>
        <vt:i4>1</vt:i4>
      </vt:variant>
    </vt:vector>
  </HeadingPairs>
  <TitlesOfParts>
    <vt:vector size="2" baseType="lpstr">
      <vt:lpstr>avaliação propostas - anexo A</vt:lpstr>
      <vt:lpstr>'avaliação propostas - anexo A'!Área_de_Impressão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Alves</dc:creator>
  <cp:lastModifiedBy>Patricia Alves</cp:lastModifiedBy>
  <cp:lastPrinted>2017-12-20T10:10:02Z</cp:lastPrinted>
  <dcterms:created xsi:type="dcterms:W3CDTF">2017-12-11T10:29:12Z</dcterms:created>
  <dcterms:modified xsi:type="dcterms:W3CDTF">2017-12-20T10:10:09Z</dcterms:modified>
</cp:coreProperties>
</file>